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7EB23A1C-5B36-4C0A-A0BB-B6301C6A6E4D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2205" yWindow="2205" windowWidth="21585" windowHeight="11190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22" i="1"/>
  <c r="M22" i="1"/>
  <c r="O22" i="1"/>
  <c r="K23" i="1"/>
  <c r="M23" i="1"/>
  <c r="O23" i="1"/>
  <c r="K24" i="1"/>
  <c r="M24" i="1"/>
  <c r="O24" i="1"/>
  <c r="I22" i="1"/>
  <c r="I23" i="1"/>
  <c r="I24" i="1"/>
  <c r="G22" i="1"/>
  <c r="G23" i="1"/>
  <c r="G24" i="1"/>
  <c r="E24" i="2"/>
  <c r="E25" i="2"/>
  <c r="E10" i="1"/>
  <c r="A2" i="2"/>
  <c r="G24" i="2"/>
  <c r="I24" i="2"/>
  <c r="K24" i="2"/>
  <c r="M24" i="2"/>
  <c r="O24" i="2"/>
  <c r="O12" i="1"/>
  <c r="I16" i="1"/>
  <c r="I18" i="1"/>
  <c r="I21" i="1"/>
  <c r="K12" i="1"/>
  <c r="G12" i="1"/>
  <c r="G14" i="1"/>
  <c r="I19" i="1"/>
  <c r="M16" i="1"/>
  <c r="M18" i="1"/>
  <c r="M17" i="1"/>
  <c r="G16" i="1"/>
  <c r="K18" i="1"/>
  <c r="M19" i="1"/>
  <c r="G11" i="1"/>
  <c r="G21" i="1"/>
  <c r="M14" i="1"/>
  <c r="I12" i="1"/>
  <c r="O20" i="1"/>
  <c r="O14" i="1"/>
  <c r="K17" i="1"/>
  <c r="O17" i="1"/>
  <c r="I14" i="1"/>
  <c r="M20" i="1"/>
  <c r="I17" i="1"/>
  <c r="O21" i="1"/>
  <c r="K16" i="1"/>
  <c r="I20" i="1"/>
  <c r="K19" i="1"/>
  <c r="M12" i="1"/>
  <c r="K14" i="1"/>
  <c r="G17" i="1"/>
  <c r="G18" i="1"/>
  <c r="K20" i="1"/>
  <c r="O16" i="1"/>
  <c r="K21" i="1"/>
  <c r="O19" i="1"/>
  <c r="O18" i="1"/>
  <c r="G20" i="1"/>
  <c r="K15" i="1"/>
  <c r="O13" i="1"/>
  <c r="G10" i="1"/>
  <c r="G19" i="1"/>
  <c r="M21" i="1"/>
  <c r="P24" i="1" l="1"/>
  <c r="P20" i="1"/>
  <c r="P16" i="1"/>
  <c r="P12" i="1"/>
  <c r="P18" i="1"/>
  <c r="P22" i="1"/>
  <c r="P14" i="1"/>
  <c r="P21" i="1"/>
  <c r="P17" i="1"/>
  <c r="P23" i="1"/>
  <c r="P19" i="1"/>
  <c r="P24" i="2"/>
  <c r="D3" i="2"/>
  <c r="O15" i="1"/>
  <c r="K13" i="1"/>
  <c r="I15" i="1"/>
  <c r="M13" i="1"/>
  <c r="M15" i="1"/>
  <c r="G15" i="1"/>
  <c r="I13" i="1"/>
  <c r="G13" i="1"/>
  <c r="P13" i="1" l="1"/>
  <c r="P15" i="1"/>
  <c r="M25" i="2"/>
  <c r="K25" i="2"/>
  <c r="I25" i="2"/>
  <c r="O25" i="2"/>
  <c r="G25" i="2"/>
  <c r="P25" i="2" l="1"/>
  <c r="I25" i="1" l="1"/>
  <c r="G25" i="1"/>
  <c r="I11" i="1"/>
  <c r="D4" i="2" l="1"/>
  <c r="M28" i="2"/>
  <c r="E18" i="2" l="1"/>
  <c r="E20" i="2"/>
  <c r="E17" i="2"/>
  <c r="E19" i="2"/>
  <c r="E21" i="2"/>
  <c r="E22" i="2"/>
  <c r="E23" i="2"/>
  <c r="E11" i="2"/>
  <c r="E15" i="2"/>
  <c r="E12" i="2"/>
  <c r="E16" i="2"/>
  <c r="E13" i="2"/>
  <c r="E14" i="2"/>
  <c r="E10" i="2"/>
  <c r="K23" i="2"/>
  <c r="M15" i="2"/>
  <c r="K21" i="2"/>
  <c r="G18" i="2"/>
  <c r="M16" i="2"/>
  <c r="K15" i="2"/>
  <c r="M22" i="2"/>
  <c r="O23" i="2"/>
  <c r="O21" i="2"/>
  <c r="M20" i="2"/>
  <c r="G10" i="2"/>
  <c r="M18" i="2"/>
  <c r="G23" i="2"/>
  <c r="I21" i="2"/>
  <c r="I20" i="2"/>
  <c r="M17" i="2"/>
  <c r="O22" i="2"/>
  <c r="M19" i="2"/>
  <c r="O18" i="2"/>
  <c r="K14" i="2"/>
  <c r="G17" i="2"/>
  <c r="G19" i="2"/>
  <c r="O19" i="2"/>
  <c r="I18" i="2"/>
  <c r="K16" i="2"/>
  <c r="M14" i="2"/>
  <c r="K17" i="2"/>
  <c r="K20" i="2"/>
  <c r="O20" i="2"/>
  <c r="G16" i="2"/>
  <c r="G22" i="2"/>
  <c r="M10" i="2"/>
  <c r="K12" i="2"/>
  <c r="G21" i="2"/>
  <c r="G20" i="2"/>
  <c r="K22" i="2"/>
  <c r="G15" i="2"/>
  <c r="I15" i="2"/>
  <c r="G14" i="2"/>
  <c r="I14" i="2"/>
  <c r="I17" i="2"/>
  <c r="M11" i="2"/>
  <c r="M23" i="2"/>
  <c r="G12" i="2"/>
  <c r="O14" i="2"/>
  <c r="O17" i="2"/>
  <c r="G11" i="2"/>
  <c r="I23" i="2"/>
  <c r="I22" i="2"/>
  <c r="O15" i="2"/>
  <c r="K19" i="2"/>
  <c r="K18" i="2"/>
  <c r="O12" i="2"/>
  <c r="I16" i="2"/>
  <c r="I19" i="2"/>
  <c r="O13" i="2"/>
  <c r="M21" i="2"/>
  <c r="O16" i="2"/>
  <c r="I12" i="2"/>
  <c r="P16" i="2" l="1"/>
  <c r="P15" i="2"/>
  <c r="P17" i="2"/>
  <c r="P20" i="2"/>
  <c r="P18" i="2"/>
  <c r="P23" i="2"/>
  <c r="P22" i="2"/>
  <c r="P14" i="2"/>
  <c r="P21" i="2"/>
  <c r="P19" i="2"/>
  <c r="M13" i="2"/>
  <c r="O11" i="2"/>
  <c r="K13" i="2"/>
  <c r="K10" i="2"/>
  <c r="I13" i="2"/>
  <c r="G13" i="2"/>
  <c r="M12" i="2"/>
  <c r="I11" i="2"/>
  <c r="K11" i="2"/>
  <c r="L26" i="2" l="1"/>
  <c r="P12" i="2"/>
  <c r="F26" i="2"/>
  <c r="P13" i="2"/>
  <c r="J26" i="2"/>
  <c r="P11" i="2"/>
  <c r="O25" i="1"/>
  <c r="K25" i="1"/>
  <c r="M25" i="1"/>
  <c r="F26" i="1"/>
  <c r="K11" i="1"/>
  <c r="M11" i="1"/>
  <c r="I10" i="2"/>
  <c r="I10" i="1"/>
  <c r="O11" i="1"/>
  <c r="O10" i="1"/>
  <c r="O10" i="2"/>
  <c r="M10" i="1"/>
  <c r="K10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<sst xmlns="http://schemas.openxmlformats.org/spreadsheetml/2006/main" count="381" uniqueCount="60">
  <si>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</si>
  <si>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</si>
  <si>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</si>
  <si>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</si>
  <si>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</si>
  <si>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</si>
  <si>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</si>
  <si>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</si>
  <si>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</si>
  <si>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</si>
  <si>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</si>
  <si>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</si>
  <si>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</si>
  <si>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</si>
  <si>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</si>
  <si>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</si>
  <si>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</si>
  <si>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</si>
  <si>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</si>
  <si>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</si>
  <si>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</si>
  <si>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</si>
  <si>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</si>
  <si>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</si>
  <si>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</si>
  <si>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</si>
  <si>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</si>
  <si>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</si>
  <si>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</si>
  <si>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</si>
  <si>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Аббасов Юсиф</t>
  </si>
  <si>
    <t>Бахтеев Дмитрий</t>
  </si>
  <si>
    <t>Дворецков Семен</t>
  </si>
  <si>
    <t>Дергунов Денис</t>
  </si>
  <si>
    <t>Оларь Роман</t>
  </si>
  <si>
    <t>Радостев Арсений</t>
  </si>
  <si>
    <t>Радостев Сергей</t>
  </si>
  <si>
    <t>Слюсарь Владимир</t>
  </si>
  <si>
    <t>Смирнов Степан</t>
  </si>
  <si>
    <t>Соловьев Илья</t>
  </si>
  <si>
    <t>Цвейтов Даниил</t>
  </si>
  <si>
    <t>Яковенко Александр</t>
  </si>
  <si>
    <t>Антонюк Яна</t>
  </si>
  <si>
    <t>Анфилова Василиса</t>
  </si>
  <si>
    <t>Бусыгина Арина</t>
  </si>
  <si>
    <t>Галихметова Василиса</t>
  </si>
  <si>
    <t>Дмитриева Любовь</t>
  </si>
  <si>
    <t>Казарян Мария</t>
  </si>
  <si>
    <t>Козина Таисия</t>
  </si>
  <si>
    <t>Лобашкина Алиса</t>
  </si>
  <si>
    <t>Семенищева Мария</t>
  </si>
  <si>
    <t>Столбенкова Арина</t>
  </si>
  <si>
    <t>Хохлова Софья</t>
  </si>
  <si>
    <t>Чашина Дарья</t>
  </si>
  <si>
    <t>Шушунова Полина</t>
  </si>
  <si>
    <t>Мужило Дарья</t>
  </si>
  <si>
    <t>Всероссийские спортивные соревнования школьников «Президентские состязания» 2024 – 2025   учебный год</t>
  </si>
  <si>
    <t>МБОУ "СОШ № 28 ,  3 "А" класс</t>
  </si>
  <si>
    <t>Главный судья соревнований: ____________________  /Кондратьева Ю.В.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</si>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</sst>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6" fillId="0" borderId="0" xfId="0" applyNumberFormat="1" applyFont="1" applyAlignment="1" applyProtection="1">
      <alignment horizontal="center" wrapText="1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abSelected="1" topLeftCell="A15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62" t="s">
        <v>56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20" ht="15" customHeight="1" x14ac:dyDescent="0.3">
      <c r="A3" s="2"/>
      <c r="B3" s="52" t="s">
        <v>29</v>
      </c>
      <c r="C3" s="52"/>
      <c r="D3" s="53" t="s">
        <v>57</v>
      </c>
      <c r="E3" s="53"/>
      <c r="F3" s="53"/>
      <c r="G3" s="53"/>
      <c r="H3" s="53"/>
      <c r="I3" s="53"/>
      <c r="J3" s="53"/>
      <c r="K3" s="6"/>
      <c r="L3" s="6"/>
      <c r="M3" s="6"/>
      <c r="N3" s="6"/>
    </row>
    <row r="4" spans="1:20" ht="14.25" customHeight="1" x14ac:dyDescent="0.3">
      <c r="A4" s="2"/>
      <c r="B4" s="50" t="s">
        <v>11</v>
      </c>
      <c r="C4" s="50"/>
      <c r="D4" s="48"/>
      <c r="E4" s="60"/>
      <c r="F4" s="61"/>
      <c r="G4" s="61"/>
      <c r="H4" s="61"/>
      <c r="I4" s="61"/>
      <c r="J4" s="61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68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20" ht="15" customHeight="1" thickBot="1" x14ac:dyDescent="0.35">
      <c r="A7" s="1"/>
      <c r="B7" s="69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20" ht="82.5" customHeight="1" thickTop="1" thickBot="1" x14ac:dyDescent="0.3">
      <c r="B8" s="54" t="s">
        <v>9</v>
      </c>
      <c r="C8" s="59" t="s">
        <v>2</v>
      </c>
      <c r="D8" s="54" t="s">
        <v>3</v>
      </c>
      <c r="E8" s="55" t="s">
        <v>10</v>
      </c>
      <c r="F8" s="57" t="s">
        <v>19</v>
      </c>
      <c r="G8" s="58"/>
      <c r="H8" s="57" t="s">
        <v>24</v>
      </c>
      <c r="I8" s="58"/>
      <c r="J8" s="54" t="s">
        <v>4</v>
      </c>
      <c r="K8" s="59"/>
      <c r="L8" s="54" t="s">
        <v>5</v>
      </c>
      <c r="M8" s="59"/>
      <c r="N8" s="54" t="s">
        <v>23</v>
      </c>
      <c r="O8" s="59"/>
      <c r="P8" s="54" t="s">
        <v>6</v>
      </c>
    </row>
    <row r="9" spans="1:20" ht="22.5" customHeight="1" thickTop="1" thickBot="1" x14ac:dyDescent="0.3">
      <c r="B9" s="54"/>
      <c r="C9" s="59"/>
      <c r="D9" s="54"/>
      <c r="E9" s="56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4"/>
    </row>
    <row r="10" spans="1:20" ht="15.95" customHeight="1" thickTop="1" x14ac:dyDescent="0.25">
      <c r="B10" s="16">
        <v>1</v>
      </c>
      <c r="C10" s="11" t="s">
        <v>30</v>
      </c>
      <c r="D10" s="39">
        <v>42026</v>
      </c>
      <c r="E10" s="20">
        <f>IFERROR(IF($D10="","",IF(DATEDIF(D10,$M$28,"y")&lt;9,9,IF(DATEDIF(D10,$M$28,"y")&gt;17,17,DATEDIF(D10,$M$28,"y")))),"???")</f>
        <v>10</v>
      </c>
      <c r="F10" s="33">
        <v>10.199999999999999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5</v>
      </c>
      <c r="H10" s="33">
        <v>0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0</v>
      </c>
      <c r="J10" s="33">
        <v>18</v>
      </c>
      <c r="K10" s="35">
        <f ca="1">IF($J10="","",IFERROR(VLOOKUP(J10,INDIRECT("'"&amp;E10&amp;"'!$P$3:$Q$56"),2),""))</f>
        <v>28</v>
      </c>
      <c r="L10" s="33">
        <v>130</v>
      </c>
      <c r="M10" s="34">
        <f ca="1">IF($L10="","",IFERROR(VLOOKUP(L10,INDIRECT("'"&amp;E10&amp;"'!$S$3:$T$83"),2),""))</f>
        <v>12</v>
      </c>
      <c r="N10" s="33">
        <v>8</v>
      </c>
      <c r="O10" s="34">
        <f ca="1">IF($N10="","",IFERROR(VLOOKUP(N10,INDIRECT("'"&amp;E10&amp;"'!$V$3:$W$46"),2),""))</f>
        <v>46</v>
      </c>
      <c r="P10" s="15">
        <f ca="1">IF(AND(G10="",I10="",K10="",M10="",O10=""),"",SUM(G10,I10,K10,M10,O10))</f>
        <v>91</v>
      </c>
    </row>
    <row r="11" spans="1:20" ht="15.95" customHeight="1" x14ac:dyDescent="0.25">
      <c r="B11" s="17">
        <v>2</v>
      </c>
      <c r="C11" s="12" t="s">
        <v>31</v>
      </c>
      <c r="D11" s="39">
        <v>41897</v>
      </c>
      <c r="E11" s="20">
        <f t="shared" ref="E11:E25" si="0">IFERROR(IF($D11="","",IF(DATEDIF(D11,$M$28,"y")&lt;9,9,IF(DATEDIF(D11,$M$28,"y")&gt;17,17,DATEDIF(D11,$M$28,"y")))),"???")</f>
        <v>10</v>
      </c>
      <c r="F11" s="33">
        <v>8.9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54</v>
      </c>
      <c r="H11" s="33">
        <v>3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25</v>
      </c>
      <c r="J11" s="33">
        <v>18</v>
      </c>
      <c r="K11" s="35">
        <f t="shared" ref="K11:K25" ca="1" si="3">IF($J11="","",IFERROR(VLOOKUP(J11,INDIRECT("'"&amp;E11&amp;"'!$P$3:$Q$56"),2),""))</f>
        <v>28</v>
      </c>
      <c r="L11" s="38">
        <v>136</v>
      </c>
      <c r="M11" s="34">
        <f t="shared" ref="M11:M25" ca="1" si="4">IF($L11="","",IFERROR(VLOOKUP(L11,INDIRECT("'"&amp;E11&amp;"'!$S$3:$T$83"),2),""))</f>
        <v>15</v>
      </c>
      <c r="N11" s="38">
        <v>4</v>
      </c>
      <c r="O11" s="34">
        <f t="shared" ref="O11:O25" ca="1" si="5">IF($N11="","",IFERROR(VLOOKUP(N11,INDIRECT("'"&amp;E11&amp;"'!$V$3:$W$46"),2),""))</f>
        <v>30</v>
      </c>
      <c r="P11" s="15">
        <f t="shared" ref="P11:P25" ca="1" si="6">IF(AND(G11="",I11="",K11="",M11="",O11=""),"",SUM(G11,I11,K11,M11,O11))</f>
        <v>152</v>
      </c>
      <c r="T11" s="9"/>
    </row>
    <row r="12" spans="1:20" ht="15.95" customHeight="1" x14ac:dyDescent="0.25">
      <c r="B12" s="16">
        <v>3</v>
      </c>
      <c r="C12" s="13" t="s">
        <v>32</v>
      </c>
      <c r="D12" s="39">
        <v>42281</v>
      </c>
      <c r="E12" s="20">
        <f t="shared" si="0"/>
        <v>9</v>
      </c>
      <c r="F12" s="33">
        <v>10.5</v>
      </c>
      <c r="G12" s="34">
        <f t="shared" ca="1" si="1"/>
        <v>0</v>
      </c>
      <c r="H12" s="33">
        <v>0</v>
      </c>
      <c r="I12" s="35">
        <f t="shared" ca="1" si="2"/>
        <v>0</v>
      </c>
      <c r="J12" s="33">
        <v>13</v>
      </c>
      <c r="K12" s="35">
        <f t="shared" ref="K12:K24" ca="1" si="7">IF($J12="","",IFERROR(VLOOKUP(J12,INDIRECT("'"&amp;E12&amp;"'!$P$3:$Q$56"),2),""))</f>
        <v>26</v>
      </c>
      <c r="L12" s="38">
        <v>121</v>
      </c>
      <c r="M12" s="34">
        <f t="shared" ref="M12:M24" ca="1" si="8">IF($L12="","",IFERROR(VLOOKUP(L12,INDIRECT("'"&amp;E12&amp;"'!$S$3:$T$83"),2),""))</f>
        <v>15</v>
      </c>
      <c r="N12" s="38">
        <v>13</v>
      </c>
      <c r="O12" s="34">
        <f t="shared" ref="O12:O24" ca="1" si="9">IF($N12="","",IFERROR(VLOOKUP(N12,INDIRECT("'"&amp;E12&amp;"'!$V$3:$W$46"),2),""))</f>
        <v>65</v>
      </c>
      <c r="P12" s="15">
        <f t="shared" ref="P12:P24" ca="1" si="10">IF(AND(G12="",I12="",K12="",M12="",O12=""),"",SUM(G12,I12,K12,M12,O12))</f>
        <v>106</v>
      </c>
      <c r="T12" s="8"/>
    </row>
    <row r="13" spans="1:20" ht="15.95" customHeight="1" x14ac:dyDescent="0.25">
      <c r="B13" s="17">
        <v>4</v>
      </c>
      <c r="C13" s="13" t="s">
        <v>33</v>
      </c>
      <c r="D13" s="39">
        <v>42095</v>
      </c>
      <c r="E13" s="20">
        <f t="shared" si="0"/>
        <v>9</v>
      </c>
      <c r="F13" s="33">
        <v>8.9</v>
      </c>
      <c r="G13" s="34">
        <f t="shared" ca="1" si="1"/>
        <v>60</v>
      </c>
      <c r="H13" s="33">
        <v>5</v>
      </c>
      <c r="I13" s="35">
        <f t="shared" ca="1" si="2"/>
        <v>50</v>
      </c>
      <c r="J13" s="33">
        <v>24</v>
      </c>
      <c r="K13" s="35">
        <f t="shared" ca="1" si="7"/>
        <v>55</v>
      </c>
      <c r="L13" s="38">
        <v>162</v>
      </c>
      <c r="M13" s="34">
        <f t="shared" ca="1" si="8"/>
        <v>42</v>
      </c>
      <c r="N13" s="38">
        <v>12</v>
      </c>
      <c r="O13" s="34">
        <f t="shared" ca="1" si="9"/>
        <v>64</v>
      </c>
      <c r="P13" s="15">
        <f t="shared" ca="1" si="10"/>
        <v>271</v>
      </c>
      <c r="T13" s="8"/>
    </row>
    <row r="14" spans="1:20" ht="15.95" customHeight="1" x14ac:dyDescent="0.25">
      <c r="B14" s="16">
        <v>5</v>
      </c>
      <c r="C14" s="13" t="s">
        <v>34</v>
      </c>
      <c r="D14" s="39">
        <v>42318</v>
      </c>
      <c r="E14" s="20">
        <f t="shared" si="0"/>
        <v>9</v>
      </c>
      <c r="F14" s="33">
        <v>11.7</v>
      </c>
      <c r="G14" s="34">
        <f t="shared" ca="1" si="1"/>
        <v>0</v>
      </c>
      <c r="H14" s="33">
        <v>0</v>
      </c>
      <c r="I14" s="35">
        <f t="shared" ca="1" si="2"/>
        <v>0</v>
      </c>
      <c r="J14" s="33">
        <v>7</v>
      </c>
      <c r="K14" s="35">
        <f t="shared" ca="1" si="7"/>
        <v>14</v>
      </c>
      <c r="L14" s="38">
        <v>100</v>
      </c>
      <c r="M14" s="34">
        <f t="shared" ca="1" si="8"/>
        <v>6</v>
      </c>
      <c r="N14" s="38">
        <v>6</v>
      </c>
      <c r="O14" s="34">
        <f t="shared" ca="1" si="9"/>
        <v>53</v>
      </c>
      <c r="P14" s="15">
        <f t="shared" ca="1" si="10"/>
        <v>73</v>
      </c>
      <c r="T14" s="8"/>
    </row>
    <row r="15" spans="1:20" ht="15.95" customHeight="1" x14ac:dyDescent="0.25">
      <c r="B15" s="17">
        <v>6</v>
      </c>
      <c r="C15" s="13" t="s">
        <v>35</v>
      </c>
      <c r="D15" s="39">
        <v>42439</v>
      </c>
      <c r="E15" s="20">
        <f t="shared" si="0"/>
        <v>9</v>
      </c>
      <c r="F15" s="33">
        <v>11.7</v>
      </c>
      <c r="G15" s="34">
        <f t="shared" ca="1" si="1"/>
        <v>0</v>
      </c>
      <c r="H15" s="33">
        <v>0</v>
      </c>
      <c r="I15" s="35">
        <f t="shared" ca="1" si="2"/>
        <v>0</v>
      </c>
      <c r="J15" s="33">
        <v>4</v>
      </c>
      <c r="K15" s="35">
        <f t="shared" ca="1" si="7"/>
        <v>9</v>
      </c>
      <c r="L15" s="38">
        <v>131</v>
      </c>
      <c r="M15" s="34">
        <f t="shared" ca="1" si="8"/>
        <v>20</v>
      </c>
      <c r="N15" s="38">
        <v>6</v>
      </c>
      <c r="O15" s="34">
        <f t="shared" ca="1" si="9"/>
        <v>53</v>
      </c>
      <c r="P15" s="15">
        <f t="shared" ca="1" si="10"/>
        <v>82</v>
      </c>
      <c r="T15" s="8"/>
    </row>
    <row r="16" spans="1:20" ht="15.95" customHeight="1" x14ac:dyDescent="0.25">
      <c r="B16" s="16">
        <v>7</v>
      </c>
      <c r="C16" s="13" t="s">
        <v>36</v>
      </c>
      <c r="D16" s="39">
        <v>42439</v>
      </c>
      <c r="E16" s="20">
        <f t="shared" si="0"/>
        <v>9</v>
      </c>
      <c r="F16" s="33">
        <v>10.4</v>
      </c>
      <c r="G16" s="34">
        <f t="shared" ca="1" si="1"/>
        <v>0</v>
      </c>
      <c r="H16" s="33">
        <v>0</v>
      </c>
      <c r="I16" s="35">
        <f t="shared" ca="1" si="2"/>
        <v>0</v>
      </c>
      <c r="J16" s="33">
        <v>15</v>
      </c>
      <c r="K16" s="35">
        <f t="shared" ca="1" si="7"/>
        <v>30</v>
      </c>
      <c r="L16" s="38">
        <v>126</v>
      </c>
      <c r="M16" s="34">
        <f t="shared" ca="1" si="8"/>
        <v>18</v>
      </c>
      <c r="N16" s="38">
        <v>4</v>
      </c>
      <c r="O16" s="34">
        <f t="shared" ca="1" si="9"/>
        <v>46</v>
      </c>
      <c r="P16" s="15">
        <f t="shared" ca="1" si="10"/>
        <v>94</v>
      </c>
      <c r="T16" s="8"/>
    </row>
    <row r="17" spans="2:20" ht="15.95" customHeight="1" x14ac:dyDescent="0.25">
      <c r="B17" s="17">
        <v>8</v>
      </c>
      <c r="C17" s="13" t="s">
        <v>37</v>
      </c>
      <c r="D17" s="39">
        <v>42088</v>
      </c>
      <c r="E17" s="20">
        <f t="shared" si="0"/>
        <v>9</v>
      </c>
      <c r="F17" s="33">
        <v>9.4</v>
      </c>
      <c r="G17" s="34">
        <f t="shared" ca="1" si="1"/>
        <v>48</v>
      </c>
      <c r="H17" s="33">
        <v>2</v>
      </c>
      <c r="I17" s="35">
        <f t="shared" ca="1" si="2"/>
        <v>30</v>
      </c>
      <c r="J17" s="33">
        <v>15</v>
      </c>
      <c r="K17" s="35">
        <f t="shared" ca="1" si="7"/>
        <v>30</v>
      </c>
      <c r="L17" s="38">
        <v>136</v>
      </c>
      <c r="M17" s="34">
        <f t="shared" ca="1" si="8"/>
        <v>23</v>
      </c>
      <c r="N17" s="38">
        <v>10</v>
      </c>
      <c r="O17" s="34">
        <f t="shared" ca="1" si="9"/>
        <v>62</v>
      </c>
      <c r="P17" s="15">
        <f t="shared" ca="1" si="10"/>
        <v>193</v>
      </c>
      <c r="T17" s="8"/>
    </row>
    <row r="18" spans="2:20" ht="15.95" customHeight="1" x14ac:dyDescent="0.25">
      <c r="B18" s="16">
        <v>9</v>
      </c>
      <c r="C18" s="13" t="s">
        <v>38</v>
      </c>
      <c r="D18" s="39">
        <v>42023</v>
      </c>
      <c r="E18" s="20">
        <f t="shared" si="0"/>
        <v>10</v>
      </c>
      <c r="F18" s="33">
        <v>11.7</v>
      </c>
      <c r="G18" s="34">
        <f t="shared" ca="1" si="1"/>
        <v>0</v>
      </c>
      <c r="H18" s="33">
        <v>0</v>
      </c>
      <c r="I18" s="35">
        <f t="shared" ca="1" si="2"/>
        <v>0</v>
      </c>
      <c r="J18" s="33">
        <v>6</v>
      </c>
      <c r="K18" s="35">
        <f t="shared" ca="1" si="7"/>
        <v>6</v>
      </c>
      <c r="L18" s="38">
        <v>115</v>
      </c>
      <c r="M18" s="34">
        <f t="shared" ca="1" si="8"/>
        <v>6</v>
      </c>
      <c r="N18" s="38">
        <v>-8</v>
      </c>
      <c r="O18" s="34">
        <f t="shared" ca="1" si="9"/>
        <v>0</v>
      </c>
      <c r="P18" s="15">
        <f t="shared" ca="1" si="10"/>
        <v>12</v>
      </c>
      <c r="T18" s="8"/>
    </row>
    <row r="19" spans="2:20" ht="15.95" customHeight="1" x14ac:dyDescent="0.25">
      <c r="B19" s="17">
        <v>10</v>
      </c>
      <c r="C19" s="13" t="s">
        <v>39</v>
      </c>
      <c r="D19" s="39">
        <v>42318</v>
      </c>
      <c r="E19" s="20">
        <f t="shared" si="0"/>
        <v>9</v>
      </c>
      <c r="F19" s="33">
        <v>12.7</v>
      </c>
      <c r="G19" s="34">
        <f t="shared" ca="1" si="1"/>
        <v>0</v>
      </c>
      <c r="H19" s="33">
        <v>0</v>
      </c>
      <c r="I19" s="35">
        <f t="shared" ca="1" si="2"/>
        <v>0</v>
      </c>
      <c r="J19" s="33">
        <v>0</v>
      </c>
      <c r="K19" s="35">
        <f t="shared" ca="1" si="7"/>
        <v>0</v>
      </c>
      <c r="L19" s="38">
        <v>100</v>
      </c>
      <c r="M19" s="34">
        <f t="shared" ca="1" si="8"/>
        <v>6</v>
      </c>
      <c r="N19" s="38">
        <v>6</v>
      </c>
      <c r="O19" s="34">
        <f t="shared" ca="1" si="9"/>
        <v>53</v>
      </c>
      <c r="P19" s="15">
        <f t="shared" ca="1" si="10"/>
        <v>59</v>
      </c>
      <c r="T19" s="8"/>
    </row>
    <row r="20" spans="2:20" ht="15.95" customHeight="1" x14ac:dyDescent="0.25">
      <c r="B20" s="16">
        <v>11</v>
      </c>
      <c r="C20" s="13" t="s">
        <v>40</v>
      </c>
      <c r="D20" s="39">
        <v>42308</v>
      </c>
      <c r="E20" s="20">
        <f t="shared" si="0"/>
        <v>9</v>
      </c>
      <c r="F20" s="33">
        <v>10.3</v>
      </c>
      <c r="G20" s="34">
        <f t="shared" ca="1" si="1"/>
        <v>1</v>
      </c>
      <c r="H20" s="33">
        <v>0</v>
      </c>
      <c r="I20" s="35">
        <f t="shared" ca="1" si="2"/>
        <v>0</v>
      </c>
      <c r="J20" s="33">
        <v>17</v>
      </c>
      <c r="K20" s="35">
        <f t="shared" ca="1" si="7"/>
        <v>35</v>
      </c>
      <c r="L20" s="38">
        <v>126</v>
      </c>
      <c r="M20" s="34">
        <f t="shared" ca="1" si="8"/>
        <v>18</v>
      </c>
      <c r="N20" s="38">
        <v>1</v>
      </c>
      <c r="O20" s="34">
        <f t="shared" ca="1" si="9"/>
        <v>34</v>
      </c>
      <c r="P20" s="15">
        <f t="shared" ca="1" si="10"/>
        <v>88</v>
      </c>
      <c r="T20" s="8"/>
    </row>
    <row r="21" spans="2:20" ht="15.95" customHeight="1" x14ac:dyDescent="0.25">
      <c r="B21" s="17">
        <v>12</v>
      </c>
      <c r="C21" s="13" t="s">
        <v>41</v>
      </c>
      <c r="D21" s="39">
        <v>42089</v>
      </c>
      <c r="E21" s="20">
        <f t="shared" si="0"/>
        <v>9</v>
      </c>
      <c r="F21" s="33">
        <v>9.1999999999999993</v>
      </c>
      <c r="G21" s="34">
        <f t="shared" ca="1" si="1"/>
        <v>54</v>
      </c>
      <c r="H21" s="33">
        <v>5</v>
      </c>
      <c r="I21" s="35">
        <f t="shared" ca="1" si="2"/>
        <v>50</v>
      </c>
      <c r="J21" s="33">
        <v>23</v>
      </c>
      <c r="K21" s="35">
        <f t="shared" ca="1" si="7"/>
        <v>53</v>
      </c>
      <c r="L21" s="38">
        <v>145</v>
      </c>
      <c r="M21" s="34">
        <f t="shared" ca="1" si="8"/>
        <v>27</v>
      </c>
      <c r="N21" s="38">
        <v>10</v>
      </c>
      <c r="O21" s="34">
        <f t="shared" ca="1" si="9"/>
        <v>62</v>
      </c>
      <c r="P21" s="15">
        <f t="shared" ca="1" si="10"/>
        <v>246</v>
      </c>
      <c r="T21" s="8"/>
    </row>
    <row r="22" spans="2:20" ht="15.95" customHeight="1" x14ac:dyDescent="0.25">
      <c r="B22" s="16">
        <v>13</v>
      </c>
      <c r="C22" s="13"/>
      <c r="D22" s="39"/>
      <c r="E22" s="20" t="str">
        <f t="shared" si="0"/>
        <v/>
      </c>
      <c r="F22" s="33"/>
      <c r="G22" s="34" t="str">
        <f t="shared" ca="1" si="1"/>
        <v/>
      </c>
      <c r="H22" s="33"/>
      <c r="I22" s="35" t="str">
        <f t="shared" ca="1" si="2"/>
        <v/>
      </c>
      <c r="J22" s="33"/>
      <c r="K22" s="35" t="str">
        <f t="shared" ca="1" si="7"/>
        <v/>
      </c>
      <c r="L22" s="38"/>
      <c r="M22" s="34" t="str">
        <f t="shared" ca="1" si="8"/>
        <v/>
      </c>
      <c r="N22" s="38"/>
      <c r="O22" s="34" t="str">
        <f t="shared" ca="1" si="9"/>
        <v/>
      </c>
      <c r="P22" s="15" t="str">
        <f t="shared" ca="1" si="10"/>
        <v/>
      </c>
      <c r="T22" s="8"/>
    </row>
    <row r="23" spans="2:20" ht="15.95" customHeight="1" x14ac:dyDescent="0.25">
      <c r="B23" s="17">
        <v>14</v>
      </c>
      <c r="C23" s="13"/>
      <c r="D23" s="39"/>
      <c r="E23" s="20" t="str">
        <f t="shared" si="0"/>
        <v/>
      </c>
      <c r="F23" s="33"/>
      <c r="G23" s="34" t="str">
        <f t="shared" ca="1" si="1"/>
        <v/>
      </c>
      <c r="H23" s="33"/>
      <c r="I23" s="35" t="str">
        <f t="shared" ca="1" si="2"/>
        <v/>
      </c>
      <c r="J23" s="33"/>
      <c r="K23" s="35" t="str">
        <f t="shared" ca="1" si="7"/>
        <v/>
      </c>
      <c r="L23" s="38"/>
      <c r="M23" s="34" t="str">
        <f t="shared" ca="1" si="8"/>
        <v/>
      </c>
      <c r="N23" s="38"/>
      <c r="O23" s="34" t="str">
        <f t="shared" ca="1" si="9"/>
        <v/>
      </c>
      <c r="P23" s="15" t="str">
        <f t="shared" ca="1" si="10"/>
        <v/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67" t="s">
        <v>8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222</v>
      </c>
      <c r="G26" s="66"/>
      <c r="H26" s="65">
        <f t="shared" ref="H26" ca="1" si="12">IF(AND(I10="",I11="",I12="",I13="",I14="",I15="",I16="",I17="",I18="",I19="",I20="",I21="",I22="",I23="",I24="",I25=""),"",SUM(I10:I25))</f>
        <v>155</v>
      </c>
      <c r="I26" s="66"/>
      <c r="J26" s="65">
        <f t="shared" ref="J26" ca="1" si="13">IF(AND(K10="",K11="",K12="",K13="",K14="",K15="",K16="",K17="",K18="",K19="",K20="",K21="",K22="",K23="",K24="",K25=""),"",SUM(K10:K25))</f>
        <v>314</v>
      </c>
      <c r="K26" s="66"/>
      <c r="L26" s="65">
        <f t="shared" ref="L26" ca="1" si="14">IF(AND(M10="",M11="",M12="",M13="",M14="",M15="",M16="",M17="",M18="",M19="",M20="",M21="",M22="",M23="",M24="",M25=""),"",SUM(M10:M25))</f>
        <v>208</v>
      </c>
      <c r="M26" s="66"/>
      <c r="N26" s="65">
        <f t="shared" ref="N26" ca="1" si="15">IF(AND(O10="",O11="",O12="",O13="",O14="",O15="",O16="",O17="",O18="",O19="",O20="",O21="",O22="",O23="",O24="",O25=""),"",SUM(O10:O25))</f>
        <v>568</v>
      </c>
      <c r="O26" s="66"/>
      <c r="P26" s="36">
        <f ca="1">IF(AND(F26="",H26="",J26="",L26="",N26=""),"",SUM(F26,H26,J26,L26,N26))</f>
        <v>1467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3991</v>
      </c>
      <c r="E28" s="21"/>
      <c r="G28" s="23"/>
      <c r="H28" s="64" t="s">
        <v>25</v>
      </c>
      <c r="I28" s="64"/>
      <c r="J28" s="64"/>
      <c r="K28" s="64"/>
      <c r="L28" s="64"/>
      <c r="M28" s="63">
        <v>45714</v>
      </c>
      <c r="N28" s="63"/>
    </row>
    <row r="30" spans="2:20" ht="22.5" customHeight="1" x14ac:dyDescent="0.25">
      <c r="C30" s="51" t="s">
        <v>58</v>
      </c>
      <c r="D30" s="51"/>
      <c r="E30" s="51"/>
      <c r="F30" s="51"/>
      <c r="G30" s="51"/>
      <c r="H30" s="51"/>
      <c r="I30" s="51"/>
      <c r="J30" s="51"/>
      <c r="K30" s="51"/>
      <c r="L30" s="46" t="s">
        <v>59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opLeftCell="A3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1" t="str">
        <f>Юноши!A2</f>
        <v>Всероссийские спортивные соревнования школьников «Президентские состязания» 2024 – 2025   учебный год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6" ht="15" customHeight="1" x14ac:dyDescent="0.3">
      <c r="A3" s="2"/>
      <c r="B3" s="52" t="s">
        <v>29</v>
      </c>
      <c r="C3" s="52"/>
      <c r="D3" s="72" t="str">
        <f>IF(Юноши!D3=0,"",Юноши!D3)</f>
        <v>МБОУ "СОШ № 28 ,  3 "А" класс</v>
      </c>
      <c r="E3" s="72"/>
      <c r="F3" s="72"/>
      <c r="G3" s="72"/>
      <c r="H3" s="72"/>
      <c r="I3" s="72"/>
      <c r="J3" s="72"/>
      <c r="K3" s="6"/>
      <c r="L3" s="6"/>
      <c r="M3" s="6"/>
      <c r="N3" s="6"/>
    </row>
    <row r="4" spans="1:16" ht="14.25" customHeight="1" x14ac:dyDescent="0.3">
      <c r="A4" s="2"/>
      <c r="B4" s="50" t="s">
        <v>11</v>
      </c>
      <c r="C4" s="50"/>
      <c r="D4" s="49" t="str">
        <f>IF(Юноши!D4=0,"",Юноши!D4)</f>
        <v/>
      </c>
      <c r="E4" s="60"/>
      <c r="F4" s="60"/>
      <c r="G4" s="60"/>
      <c r="H4" s="60"/>
      <c r="I4" s="60"/>
      <c r="J4" s="60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68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16" ht="15" customHeight="1" thickBot="1" x14ac:dyDescent="0.35">
      <c r="A7" s="1"/>
      <c r="B7" s="69" t="s">
        <v>16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6" ht="82.5" customHeight="1" thickTop="1" thickBot="1" x14ac:dyDescent="0.3">
      <c r="B8" s="54" t="s">
        <v>9</v>
      </c>
      <c r="C8" s="59" t="s">
        <v>2</v>
      </c>
      <c r="D8" s="54" t="s">
        <v>3</v>
      </c>
      <c r="E8" s="55" t="s">
        <v>10</v>
      </c>
      <c r="F8" s="57" t="s">
        <v>19</v>
      </c>
      <c r="G8" s="58"/>
      <c r="H8" s="54" t="s">
        <v>27</v>
      </c>
      <c r="I8" s="59"/>
      <c r="J8" s="54" t="s">
        <v>4</v>
      </c>
      <c r="K8" s="59"/>
      <c r="L8" s="54" t="s">
        <v>5</v>
      </c>
      <c r="M8" s="59"/>
      <c r="N8" s="54" t="s">
        <v>23</v>
      </c>
      <c r="O8" s="59"/>
      <c r="P8" s="54" t="s">
        <v>6</v>
      </c>
    </row>
    <row r="9" spans="1:16" ht="22.5" customHeight="1" thickTop="1" thickBot="1" x14ac:dyDescent="0.3">
      <c r="B9" s="54"/>
      <c r="C9" s="59"/>
      <c r="D9" s="54"/>
      <c r="E9" s="56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4"/>
    </row>
    <row r="10" spans="1:16" ht="15.95" customHeight="1" thickTop="1" x14ac:dyDescent="0.25">
      <c r="B10" s="16">
        <v>1</v>
      </c>
      <c r="C10" s="11" t="s">
        <v>42</v>
      </c>
      <c r="D10" s="39">
        <v>42033</v>
      </c>
      <c r="E10" s="20">
        <f>IFERROR(IF($D10="","",IF(DATEDIF(D10,$M$28,"y")&lt;9,9,IF(DATEDIF(D10,$M$28,"y")&gt;17,17,DATEDIF(D10,$M$28,"y")))),"???")</f>
        <v>10</v>
      </c>
      <c r="F10" s="33">
        <v>10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31</v>
      </c>
      <c r="H10" s="33">
        <v>10</v>
      </c>
      <c r="I10" s="35">
        <f ca="1">IF($H10="","",IFERROR(VLOOKUP(H10,INDIRECT("'"&amp;E10&amp;"'!$AK$3:$AL$60"),2),""))</f>
        <v>26</v>
      </c>
      <c r="J10" s="33">
        <v>16</v>
      </c>
      <c r="K10" s="35">
        <f ca="1">IF($J10="","",IFERROR(VLOOKUP(J10,INDIRECT("'"&amp;E10&amp;"'!$AN$3:$AO$50"),2),""))</f>
        <v>27</v>
      </c>
      <c r="L10" s="33">
        <v>136</v>
      </c>
      <c r="M10" s="34">
        <f ca="1">IF($L10="","",IFERROR(VLOOKUP(L10,INDIRECT("'"&amp;E10&amp;"'!$AQ$3:$AR$75"),2),""))</f>
        <v>23</v>
      </c>
      <c r="N10" s="33">
        <v>15</v>
      </c>
      <c r="O10" s="34">
        <f ca="1">IF($N10="","",IFERROR(VLOOKUP(N10,INDIRECT("'"&amp;E10&amp;"'!$AT$3:$AU$46"),2),""))</f>
        <v>53</v>
      </c>
      <c r="P10" s="15">
        <f ca="1">IF(AND(G10="",I10="",K10="",M10="",O10=""),"",SUM(G10,I10,K10,M10,O10))</f>
        <v>160</v>
      </c>
    </row>
    <row r="11" spans="1:16" ht="15.95" customHeight="1" x14ac:dyDescent="0.25">
      <c r="B11" s="16">
        <v>2</v>
      </c>
      <c r="C11" s="12" t="s">
        <v>43</v>
      </c>
      <c r="D11" s="39">
        <v>42137</v>
      </c>
      <c r="E11" s="20">
        <f t="shared" ref="E11:E25" si="0">IFERROR(IF($D11="","",IF(DATEDIF(D11,$M$28,"y")&lt;9,9,IF(DATEDIF(D11,$M$28,"y")&gt;17,17,DATEDIF(D11,$M$28,"y")))),"???")</f>
        <v>9</v>
      </c>
      <c r="F11" s="38">
        <v>10.1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43</v>
      </c>
      <c r="H11" s="33">
        <v>11</v>
      </c>
      <c r="I11" s="35">
        <f t="shared" ref="I11:I25" ca="1" si="1">IF($H11="","",IFERROR(VLOOKUP(H11,INDIRECT("'"&amp;E11&amp;"'!$AK$3:$AL$60"),2),""))</f>
        <v>35</v>
      </c>
      <c r="J11" s="38">
        <v>18</v>
      </c>
      <c r="K11" s="35">
        <f t="shared" ref="K11:K25" ca="1" si="2">IF($J11="","",IFERROR(VLOOKUP(J11,INDIRECT("'"&amp;E11&amp;"'!$AN$3:$AO$50"),2),""))</f>
        <v>47</v>
      </c>
      <c r="L11" s="38">
        <v>138</v>
      </c>
      <c r="M11" s="34">
        <f t="shared" ref="M11:M25" ca="1" si="3">IF($L11="","",IFERROR(VLOOKUP(L11,INDIRECT("'"&amp;E11&amp;"'!$AQ$3:$AR$75"),2),""))</f>
        <v>33</v>
      </c>
      <c r="N11" s="38">
        <v>14</v>
      </c>
      <c r="O11" s="34">
        <f t="shared" ref="O11:O25" ca="1" si="4">IF($N11="","",IFERROR(VLOOKUP(N11,INDIRECT("'"&amp;E11&amp;"'!$AT$3:$AU$46"),2),""))</f>
        <v>60</v>
      </c>
      <c r="P11" s="15">
        <f t="shared" ref="P11:P25" ca="1" si="5">IF(AND(G11="",I11="",K11="",M11="",O11=""),"",SUM(G11,I11,K11,M11,O11))</f>
        <v>218</v>
      </c>
    </row>
    <row r="12" spans="1:16" ht="15.95" customHeight="1" x14ac:dyDescent="0.25">
      <c r="B12" s="16">
        <v>3</v>
      </c>
      <c r="C12" s="13" t="s">
        <v>44</v>
      </c>
      <c r="D12" s="39">
        <v>42040</v>
      </c>
      <c r="E12" s="20">
        <f t="shared" si="0"/>
        <v>10</v>
      </c>
      <c r="F12" s="38">
        <v>10.199999999999999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20</v>
      </c>
      <c r="H12" s="33">
        <v>14</v>
      </c>
      <c r="I12" s="35">
        <f t="shared" ref="I12:I24" ca="1" si="7">IF($H12="","",IFERROR(VLOOKUP(H12,INDIRECT("'"&amp;E12&amp;"'!$AK$3:$AL$60"),2),""))</f>
        <v>34</v>
      </c>
      <c r="J12" s="38">
        <v>16</v>
      </c>
      <c r="K12" s="35">
        <f t="shared" ref="K12:K24" ca="1" si="8">IF($J12="","",IFERROR(VLOOKUP(J12,INDIRECT("'"&amp;E12&amp;"'!$AN$3:$AO$50"),2),""))</f>
        <v>27</v>
      </c>
      <c r="L12" s="38">
        <v>136</v>
      </c>
      <c r="M12" s="34">
        <f t="shared" ref="M12:M24" ca="1" si="9">IF($L12="","",IFERROR(VLOOKUP(L12,INDIRECT("'"&amp;E12&amp;"'!$AQ$3:$AR$75"),2),""))</f>
        <v>23</v>
      </c>
      <c r="N12" s="38">
        <v>14</v>
      </c>
      <c r="O12" s="34">
        <f t="shared" ref="O12:O24" ca="1" si="10">IF($N12="","",IFERROR(VLOOKUP(N12,INDIRECT("'"&amp;E12&amp;"'!$AT$3:$AU$46"),2),""))</f>
        <v>50</v>
      </c>
      <c r="P12" s="15">
        <f t="shared" ref="P12:P24" ca="1" si="11">IF(AND(G12="",I12="",K12="",M12="",O12=""),"",SUM(G12,I12,K12,M12,O12))</f>
        <v>154</v>
      </c>
    </row>
    <row r="13" spans="1:16" ht="15.95" customHeight="1" x14ac:dyDescent="0.25">
      <c r="B13" s="16">
        <v>4</v>
      </c>
      <c r="C13" s="13" t="s">
        <v>45</v>
      </c>
      <c r="D13" s="39">
        <v>42121</v>
      </c>
      <c r="E13" s="20">
        <f t="shared" si="0"/>
        <v>9</v>
      </c>
      <c r="F13" s="38">
        <v>10.6</v>
      </c>
      <c r="G13" s="34">
        <f t="shared" ca="1" si="6"/>
        <v>14</v>
      </c>
      <c r="H13" s="33">
        <v>23</v>
      </c>
      <c r="I13" s="35">
        <f t="shared" ca="1" si="7"/>
        <v>60</v>
      </c>
      <c r="J13" s="38">
        <v>16</v>
      </c>
      <c r="K13" s="35">
        <f t="shared" ca="1" si="8"/>
        <v>41</v>
      </c>
      <c r="L13" s="38">
        <v>113</v>
      </c>
      <c r="M13" s="34">
        <f t="shared" ca="1" si="9"/>
        <v>19</v>
      </c>
      <c r="N13" s="38">
        <v>11</v>
      </c>
      <c r="O13" s="34">
        <f t="shared" ca="1" si="10"/>
        <v>53</v>
      </c>
      <c r="P13" s="15">
        <f t="shared" ca="1" si="11"/>
        <v>187</v>
      </c>
    </row>
    <row r="14" spans="1:16" ht="15.95" customHeight="1" x14ac:dyDescent="0.25">
      <c r="B14" s="16">
        <v>5</v>
      </c>
      <c r="C14" s="13" t="s">
        <v>46</v>
      </c>
      <c r="D14" s="39">
        <v>42323</v>
      </c>
      <c r="E14" s="20">
        <f t="shared" si="0"/>
        <v>9</v>
      </c>
      <c r="F14" s="38">
        <v>10.3</v>
      </c>
      <c r="G14" s="34">
        <f t="shared" ca="1" si="6"/>
        <v>31</v>
      </c>
      <c r="H14" s="33">
        <v>10</v>
      </c>
      <c r="I14" s="35">
        <f t="shared" ca="1" si="7"/>
        <v>32</v>
      </c>
      <c r="J14" s="38">
        <v>14</v>
      </c>
      <c r="K14" s="35">
        <f t="shared" ca="1" si="8"/>
        <v>35</v>
      </c>
      <c r="L14" s="38">
        <v>124</v>
      </c>
      <c r="M14" s="34">
        <f t="shared" ca="1" si="9"/>
        <v>24</v>
      </c>
      <c r="N14" s="38">
        <v>12</v>
      </c>
      <c r="O14" s="34">
        <f t="shared" ca="1" si="10"/>
        <v>56</v>
      </c>
      <c r="P14" s="15">
        <f t="shared" ca="1" si="11"/>
        <v>178</v>
      </c>
    </row>
    <row r="15" spans="1:16" ht="15.95" customHeight="1" x14ac:dyDescent="0.25">
      <c r="B15" s="16">
        <v>6</v>
      </c>
      <c r="C15" s="13" t="s">
        <v>47</v>
      </c>
      <c r="D15" s="39">
        <v>42203</v>
      </c>
      <c r="E15" s="20">
        <f t="shared" si="0"/>
        <v>9</v>
      </c>
      <c r="F15" s="38">
        <v>9.3000000000000007</v>
      </c>
      <c r="G15" s="34">
        <f t="shared" ca="1" si="6"/>
        <v>64</v>
      </c>
      <c r="H15" s="33">
        <v>27</v>
      </c>
      <c r="I15" s="35">
        <f t="shared" ca="1" si="7"/>
        <v>62</v>
      </c>
      <c r="J15" s="38">
        <v>24</v>
      </c>
      <c r="K15" s="35">
        <f t="shared" ca="1" si="8"/>
        <v>61</v>
      </c>
      <c r="L15" s="38">
        <v>156</v>
      </c>
      <c r="M15" s="34">
        <f t="shared" ca="1" si="9"/>
        <v>50</v>
      </c>
      <c r="N15" s="38">
        <v>12</v>
      </c>
      <c r="O15" s="34">
        <f t="shared" ca="1" si="10"/>
        <v>56</v>
      </c>
      <c r="P15" s="15">
        <f t="shared" ca="1" si="11"/>
        <v>293</v>
      </c>
    </row>
    <row r="16" spans="1:16" ht="15.95" customHeight="1" x14ac:dyDescent="0.25">
      <c r="B16" s="16">
        <v>7</v>
      </c>
      <c r="C16" s="13" t="s">
        <v>48</v>
      </c>
      <c r="D16" s="39">
        <v>42411</v>
      </c>
      <c r="E16" s="20">
        <f t="shared" si="0"/>
        <v>9</v>
      </c>
      <c r="F16" s="38">
        <v>10.199999999999999</v>
      </c>
      <c r="G16" s="34">
        <f t="shared" ca="1" si="6"/>
        <v>37</v>
      </c>
      <c r="H16" s="33">
        <v>11</v>
      </c>
      <c r="I16" s="35">
        <f t="shared" ca="1" si="7"/>
        <v>35</v>
      </c>
      <c r="J16" s="38">
        <v>12</v>
      </c>
      <c r="K16" s="35">
        <f t="shared" ca="1" si="8"/>
        <v>29</v>
      </c>
      <c r="L16" s="38">
        <v>113</v>
      </c>
      <c r="M16" s="34">
        <f t="shared" ca="1" si="9"/>
        <v>19</v>
      </c>
      <c r="N16" s="38">
        <v>6</v>
      </c>
      <c r="O16" s="34">
        <f t="shared" ca="1" si="10"/>
        <v>35</v>
      </c>
      <c r="P16" s="15">
        <f t="shared" ca="1" si="11"/>
        <v>155</v>
      </c>
    </row>
    <row r="17" spans="2:16" ht="15.95" customHeight="1" x14ac:dyDescent="0.25">
      <c r="B17" s="16">
        <v>8</v>
      </c>
      <c r="C17" s="13" t="s">
        <v>49</v>
      </c>
      <c r="D17" s="39">
        <v>42152</v>
      </c>
      <c r="E17" s="20">
        <f t="shared" si="0"/>
        <v>9</v>
      </c>
      <c r="F17" s="38">
        <v>12</v>
      </c>
      <c r="G17" s="34">
        <f t="shared" ca="1" si="6"/>
        <v>0</v>
      </c>
      <c r="H17" s="33">
        <v>10</v>
      </c>
      <c r="I17" s="35">
        <f t="shared" ca="1" si="7"/>
        <v>32</v>
      </c>
      <c r="J17" s="38">
        <v>14</v>
      </c>
      <c r="K17" s="35">
        <f t="shared" ca="1" si="8"/>
        <v>35</v>
      </c>
      <c r="L17" s="38">
        <v>100</v>
      </c>
      <c r="M17" s="34">
        <f t="shared" ca="1" si="9"/>
        <v>12</v>
      </c>
      <c r="N17" s="38">
        <v>4</v>
      </c>
      <c r="O17" s="34">
        <f t="shared" ca="1" si="10"/>
        <v>29</v>
      </c>
      <c r="P17" s="15">
        <f t="shared" ca="1" si="11"/>
        <v>108</v>
      </c>
    </row>
    <row r="18" spans="2:16" ht="15.95" customHeight="1" x14ac:dyDescent="0.25">
      <c r="B18" s="16">
        <v>9</v>
      </c>
      <c r="C18" s="13" t="s">
        <v>50</v>
      </c>
      <c r="D18" s="39">
        <v>42244</v>
      </c>
      <c r="E18" s="20">
        <f t="shared" si="0"/>
        <v>9</v>
      </c>
      <c r="F18" s="38">
        <v>10.1</v>
      </c>
      <c r="G18" s="34">
        <f t="shared" ca="1" si="6"/>
        <v>43</v>
      </c>
      <c r="H18" s="33">
        <v>8</v>
      </c>
      <c r="I18" s="35">
        <f t="shared" ca="1" si="7"/>
        <v>26</v>
      </c>
      <c r="J18" s="38">
        <v>19</v>
      </c>
      <c r="K18" s="35">
        <f t="shared" ca="1" si="8"/>
        <v>50</v>
      </c>
      <c r="L18" s="38">
        <v>127</v>
      </c>
      <c r="M18" s="34">
        <f t="shared" ca="1" si="9"/>
        <v>26</v>
      </c>
      <c r="N18" s="38">
        <v>10</v>
      </c>
      <c r="O18" s="34">
        <f t="shared" ca="1" si="10"/>
        <v>50</v>
      </c>
      <c r="P18" s="15">
        <f t="shared" ca="1" si="11"/>
        <v>195</v>
      </c>
    </row>
    <row r="19" spans="2:16" ht="15.95" customHeight="1" x14ac:dyDescent="0.25">
      <c r="B19" s="16">
        <v>10</v>
      </c>
      <c r="C19" s="13" t="s">
        <v>51</v>
      </c>
      <c r="D19" s="39">
        <v>42020</v>
      </c>
      <c r="E19" s="20">
        <f t="shared" si="0"/>
        <v>10</v>
      </c>
      <c r="F19" s="38">
        <v>9.6</v>
      </c>
      <c r="G19" s="34">
        <f t="shared" ca="1" si="6"/>
        <v>51</v>
      </c>
      <c r="H19" s="33">
        <v>13</v>
      </c>
      <c r="I19" s="35">
        <f t="shared" ca="1" si="7"/>
        <v>32</v>
      </c>
      <c r="J19" s="38">
        <v>23</v>
      </c>
      <c r="K19" s="35">
        <f t="shared" ca="1" si="8"/>
        <v>47</v>
      </c>
      <c r="L19" s="38">
        <v>121</v>
      </c>
      <c r="M19" s="34">
        <f t="shared" ca="1" si="9"/>
        <v>15</v>
      </c>
      <c r="N19" s="38">
        <v>13</v>
      </c>
      <c r="O19" s="34">
        <f t="shared" ca="1" si="10"/>
        <v>46</v>
      </c>
      <c r="P19" s="15">
        <f t="shared" ca="1" si="11"/>
        <v>191</v>
      </c>
    </row>
    <row r="20" spans="2:16" ht="15.95" customHeight="1" x14ac:dyDescent="0.25">
      <c r="B20" s="16">
        <v>11</v>
      </c>
      <c r="C20" s="13" t="s">
        <v>52</v>
      </c>
      <c r="D20" s="39">
        <v>42317</v>
      </c>
      <c r="E20" s="20">
        <f t="shared" si="0"/>
        <v>9</v>
      </c>
      <c r="F20" s="38">
        <v>11.3</v>
      </c>
      <c r="G20" s="34">
        <f t="shared" ca="1" si="6"/>
        <v>0</v>
      </c>
      <c r="H20" s="33">
        <v>16</v>
      </c>
      <c r="I20" s="35">
        <f t="shared" ca="1" si="7"/>
        <v>50</v>
      </c>
      <c r="J20" s="38">
        <v>23</v>
      </c>
      <c r="K20" s="35">
        <f t="shared" ca="1" si="8"/>
        <v>60</v>
      </c>
      <c r="L20" s="38">
        <v>130</v>
      </c>
      <c r="M20" s="34">
        <f t="shared" ca="1" si="9"/>
        <v>27</v>
      </c>
      <c r="N20" s="38">
        <v>10</v>
      </c>
      <c r="O20" s="34">
        <f t="shared" ca="1" si="10"/>
        <v>50</v>
      </c>
      <c r="P20" s="15">
        <f t="shared" ca="1" si="11"/>
        <v>187</v>
      </c>
    </row>
    <row r="21" spans="2:16" ht="15.95" customHeight="1" x14ac:dyDescent="0.25">
      <c r="B21" s="16">
        <v>12</v>
      </c>
      <c r="C21" s="13" t="s">
        <v>53</v>
      </c>
      <c r="D21" s="39">
        <v>42328</v>
      </c>
      <c r="E21" s="20">
        <f t="shared" si="0"/>
        <v>9</v>
      </c>
      <c r="F21" s="38">
        <v>10</v>
      </c>
      <c r="G21" s="34">
        <f t="shared" ca="1" si="6"/>
        <v>48</v>
      </c>
      <c r="H21" s="33">
        <v>17</v>
      </c>
      <c r="I21" s="35">
        <f t="shared" ca="1" si="7"/>
        <v>52</v>
      </c>
      <c r="J21" s="38">
        <v>17</v>
      </c>
      <c r="K21" s="35">
        <f t="shared" ca="1" si="8"/>
        <v>44</v>
      </c>
      <c r="L21" s="38">
        <v>128</v>
      </c>
      <c r="M21" s="34">
        <f t="shared" ca="1" si="9"/>
        <v>26</v>
      </c>
      <c r="N21" s="38">
        <v>6</v>
      </c>
      <c r="O21" s="34">
        <f t="shared" ca="1" si="10"/>
        <v>35</v>
      </c>
      <c r="P21" s="15">
        <f t="shared" ca="1" si="11"/>
        <v>205</v>
      </c>
    </row>
    <row r="22" spans="2:16" ht="15.95" customHeight="1" x14ac:dyDescent="0.25">
      <c r="B22" s="16">
        <v>13</v>
      </c>
      <c r="C22" s="13" t="s">
        <v>54</v>
      </c>
      <c r="D22" s="39">
        <v>42152</v>
      </c>
      <c r="E22" s="20">
        <f t="shared" si="0"/>
        <v>9</v>
      </c>
      <c r="F22" s="38">
        <v>10.3</v>
      </c>
      <c r="G22" s="34">
        <f t="shared" ca="1" si="6"/>
        <v>31</v>
      </c>
      <c r="H22" s="33">
        <v>11</v>
      </c>
      <c r="I22" s="35">
        <f t="shared" ca="1" si="7"/>
        <v>35</v>
      </c>
      <c r="J22" s="38">
        <v>17</v>
      </c>
      <c r="K22" s="35">
        <f t="shared" ca="1" si="8"/>
        <v>44</v>
      </c>
      <c r="L22" s="38">
        <v>127</v>
      </c>
      <c r="M22" s="34">
        <f t="shared" ca="1" si="9"/>
        <v>26</v>
      </c>
      <c r="N22" s="38">
        <v>9</v>
      </c>
      <c r="O22" s="34">
        <f t="shared" ca="1" si="10"/>
        <v>46</v>
      </c>
      <c r="P22" s="15">
        <f t="shared" ca="1" si="11"/>
        <v>182</v>
      </c>
    </row>
    <row r="23" spans="2:16" ht="15.95" customHeight="1" x14ac:dyDescent="0.25">
      <c r="B23" s="16">
        <v>14</v>
      </c>
      <c r="C23" s="13" t="s">
        <v>55</v>
      </c>
      <c r="D23" s="39">
        <v>42415</v>
      </c>
      <c r="E23" s="20">
        <f t="shared" si="0"/>
        <v>9</v>
      </c>
      <c r="F23" s="38">
        <v>11.5</v>
      </c>
      <c r="G23" s="34">
        <f t="shared" ca="1" si="6"/>
        <v>0</v>
      </c>
      <c r="H23" s="33">
        <v>10</v>
      </c>
      <c r="I23" s="35">
        <f t="shared" ca="1" si="7"/>
        <v>32</v>
      </c>
      <c r="J23" s="38">
        <v>13</v>
      </c>
      <c r="K23" s="35">
        <f t="shared" ca="1" si="8"/>
        <v>32</v>
      </c>
      <c r="L23" s="38">
        <v>112</v>
      </c>
      <c r="M23" s="34">
        <f t="shared" ca="1" si="9"/>
        <v>18</v>
      </c>
      <c r="N23" s="38">
        <v>4</v>
      </c>
      <c r="O23" s="34">
        <f t="shared" ca="1" si="10"/>
        <v>29</v>
      </c>
      <c r="P23" s="15">
        <f t="shared" ca="1" si="11"/>
        <v>111</v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67" t="s">
        <v>8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413</v>
      </c>
      <c r="G26" s="66"/>
      <c r="H26" s="65">
        <f ca="1">IF(AND(I10="",I11="",I12="",I13="",I14="",I15="",I16="",I17="",I18="",I19="",I20="",I21="",I22="",I23="",I24="",I25=""),"",SUM(I10:I25))</f>
        <v>543</v>
      </c>
      <c r="I26" s="66"/>
      <c r="J26" s="65">
        <f ca="1">IF(AND(K10="",K11="",K12="",K13="",K14="",K15="",K16="",K17="",K18="",K19="",K20="",K21="",K22="",K23="",K24="",K25=""),"",SUM(K10:K25))</f>
        <v>579</v>
      </c>
      <c r="K26" s="66"/>
      <c r="L26" s="65">
        <f ca="1">IF(AND(M10="",M11="",M12="",M13="",M14="",M15="",M16="",M17="",M18="",M19="",M20="",M21="",M22="",M23="",M24="",M25=""),"",SUM(M10:M25))</f>
        <v>341</v>
      </c>
      <c r="M26" s="66"/>
      <c r="N26" s="65">
        <f ca="1">IF(AND(O10="",O11="",O12="",O13="",O14="",O15="",O16="",O17="",O18="",O19="",O20="",O21="",O22="",O23="",O24="",O25=""),"",SUM(O10:O25))</f>
        <v>648</v>
      </c>
      <c r="O26" s="66"/>
      <c r="P26" s="36">
        <f ca="1">IF(AND(F26="",H26="",J26="",L26="",N26=""),"",SUM(F26,H26,J26,L26,N26))</f>
        <v>2524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3991</v>
      </c>
      <c r="E28" s="21"/>
      <c r="G28" s="23"/>
      <c r="H28" s="64" t="s">
        <v>25</v>
      </c>
      <c r="I28" s="64"/>
      <c r="J28" s="64"/>
      <c r="K28" s="64"/>
      <c r="L28" s="64"/>
      <c r="M28" s="70">
        <f>IF(Юноши!M28=0,"",Юноши!M28)</f>
        <v>45714</v>
      </c>
      <c r="N28" s="70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51" t="s">
        <v>58</v>
      </c>
      <c r="D30" s="51"/>
      <c r="E30" s="51"/>
      <c r="F30" s="51"/>
      <c r="G30" s="51"/>
      <c r="H30" s="51"/>
      <c r="I30" s="51"/>
      <c r="J30" s="51"/>
      <c r="K30" s="51"/>
      <c r="L30" s="46" t="s">
        <v>59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B1:AC1"/>
    <mergeCell ref="AE1:AF1"/>
    <mergeCell ref="AH1:AI1"/>
    <mergeCell ref="AK1:AL1"/>
    <mergeCell ref="AN1:AO1"/>
    <mergeCell ref="M1:N1"/>
    <mergeCell ref="P1:Q1"/>
    <mergeCell ref="S1:T1"/>
    <mergeCell ref="V1:W1"/>
    <mergeCell ref="Y1:Z1"/>
    <mergeCell ref="J2:K2"/>
    <mergeCell ref="A1:B1"/>
    <mergeCell ref="D1:E1"/>
    <mergeCell ref="G1:H1"/>
    <mergeCell ref="J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Q1:AR1"/>
    <mergeCell ref="AQ2:AR2"/>
    <mergeCell ref="AH1:AI1"/>
    <mergeCell ref="AT1:AU1"/>
    <mergeCell ref="AN1:AO1"/>
    <mergeCell ref="AN2:AO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G2:H2"/>
    <mergeCell ref="M2:N2"/>
    <mergeCell ref="P2:Q2"/>
    <mergeCell ref="Y2:Z2"/>
    <mergeCell ref="AB2:AC2"/>
    <mergeCell ref="AE2:AF2"/>
    <mergeCell ref="V2:W2"/>
    <mergeCell ref="J2:K2"/>
    <mergeCell ref="AT2:AU2"/>
    <mergeCell ref="AH2:AI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  <mergeCell ref="A1:B1"/>
    <mergeCell ref="D1:E1"/>
    <mergeCell ref="G1:H1"/>
    <mergeCell ref="A2:B2"/>
    <mergeCell ref="D2:E2"/>
    <mergeCell ref="G2:H2"/>
    <mergeCell ref="Y2:Z2"/>
    <mergeCell ref="AB2:AC2"/>
    <mergeCell ref="AE1:AF1"/>
    <mergeCell ref="AE2:AF2"/>
    <mergeCell ref="AK1:AL1"/>
    <mergeCell ref="AN1:AO1"/>
    <mergeCell ref="AQ1:AR1"/>
    <mergeCell ref="AK2:AL2"/>
    <mergeCell ref="AN2:AO2"/>
    <mergeCell ref="AQ2:AR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2025-03-09T10:29:16Z</cp:lastPrinted>
  <dcterms:created xsi:type="dcterms:W3CDTF">2017-03-11T12:21:49Z</dcterms:created>
  <dcterms:modified xsi:type="dcterms:W3CDTF">2025-03-09T10:29:39Z</dcterms:modified>
</cp:coreProperties>
</file>